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1. 7월정기\12. 기출공지\107_엑셀\"/>
    </mc:Choice>
  </mc:AlternateContent>
  <xr:revisionPtr revIDLastSave="0" documentId="13_ncr:1_{2D47E548-6464-4B6C-8AAE-8E8F8648B7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37" r:id="rId1"/>
    <sheet name="제2작업" sheetId="34" r:id="rId2"/>
    <sheet name="제3작업" sheetId="35" r:id="rId3"/>
    <sheet name="제4작업" sheetId="43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관람료">제1작업!$G$5:$G$12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37" l="1"/>
  <c r="H15" i="35"/>
  <c r="H10" i="35"/>
  <c r="H5" i="35"/>
  <c r="H17" i="35" s="1"/>
  <c r="C16" i="35"/>
  <c r="C11" i="35"/>
  <c r="C6" i="35"/>
  <c r="C18" i="35" s="1"/>
  <c r="H11" i="34"/>
  <c r="E14" i="37"/>
  <c r="E13" i="37"/>
  <c r="J13" i="37"/>
  <c r="J7" i="37"/>
  <c r="J12" i="37"/>
  <c r="J9" i="37"/>
  <c r="J5" i="37"/>
  <c r="J8" i="37"/>
  <c r="J6" i="37"/>
  <c r="J10" i="37"/>
  <c r="J11" i="37"/>
  <c r="I7" i="37"/>
  <c r="I12" i="37"/>
  <c r="I9" i="37"/>
  <c r="I5" i="37"/>
  <c r="I8" i="37"/>
  <c r="I6" i="37"/>
  <c r="I10" i="37"/>
  <c r="I11" i="37"/>
</calcChain>
</file>

<file path=xl/sharedStrings.xml><?xml version="1.0" encoding="utf-8"?>
<sst xmlns="http://schemas.openxmlformats.org/spreadsheetml/2006/main" count="124" uniqueCount="43">
  <si>
    <t>전체 개수</t>
  </si>
  <si>
    <t>전체 평균</t>
  </si>
  <si>
    <t>관리번호</t>
  </si>
  <si>
    <t>공연명</t>
  </si>
  <si>
    <t>공연일</t>
  </si>
  <si>
    <t>예매순위</t>
  </si>
  <si>
    <t>최저 관람료(단위:원)</t>
  </si>
  <si>
    <t>관람료
(단위:원)</t>
    <phoneticPr fontId="2" type="noConversion"/>
  </si>
  <si>
    <t>예매수량</t>
    <phoneticPr fontId="2" type="noConversion"/>
  </si>
  <si>
    <t>관람가능
좌석수</t>
    <phoneticPr fontId="2" type="noConversion"/>
  </si>
  <si>
    <t>이매지너리</t>
    <phoneticPr fontId="2" type="noConversion"/>
  </si>
  <si>
    <t>장르</t>
    <phoneticPr fontId="2" type="noConversion"/>
  </si>
  <si>
    <t>써니텐</t>
    <phoneticPr fontId="2" type="noConversion"/>
  </si>
  <si>
    <t>로맨틱코미디</t>
    <phoneticPr fontId="2" type="noConversion"/>
  </si>
  <si>
    <t>인사이드 미</t>
    <phoneticPr fontId="2" type="noConversion"/>
  </si>
  <si>
    <t>공연시간(분)</t>
    <phoneticPr fontId="2" type="noConversion"/>
  </si>
  <si>
    <t>왓이프</t>
    <phoneticPr fontId="2" type="noConversion"/>
  </si>
  <si>
    <t>드라마</t>
    <phoneticPr fontId="2" type="noConversion"/>
  </si>
  <si>
    <t>썸데이</t>
    <phoneticPr fontId="2" type="noConversion"/>
  </si>
  <si>
    <t>개와 고양이의 시간</t>
    <phoneticPr fontId="2" type="noConversion"/>
  </si>
  <si>
    <t>퍼포먼스</t>
    <phoneticPr fontId="2" type="noConversion"/>
  </si>
  <si>
    <t>점프</t>
    <phoneticPr fontId="2" type="noConversion"/>
  </si>
  <si>
    <t>난타</t>
  </si>
  <si>
    <t>난타</t>
    <phoneticPr fontId="2" type="noConversion"/>
  </si>
  <si>
    <t>LM-03</t>
    <phoneticPr fontId="2" type="noConversion"/>
  </si>
  <si>
    <t>AF-03</t>
    <phoneticPr fontId="2" type="noConversion"/>
  </si>
  <si>
    <t>BM-02</t>
    <phoneticPr fontId="2" type="noConversion"/>
  </si>
  <si>
    <t>HM-01</t>
    <phoneticPr fontId="2" type="noConversion"/>
  </si>
  <si>
    <t>JM-02</t>
    <phoneticPr fontId="2" type="noConversion"/>
  </si>
  <si>
    <t>SM-02</t>
    <phoneticPr fontId="2" type="noConversion"/>
  </si>
  <si>
    <t>GM-02</t>
    <phoneticPr fontId="2" type="noConversion"/>
  </si>
  <si>
    <t>SM-03</t>
    <phoneticPr fontId="2" type="noConversion"/>
  </si>
  <si>
    <t>퍼포먼스 장르의 개수</t>
    <phoneticPr fontId="2" type="noConversion"/>
  </si>
  <si>
    <t>드라마 장르의 예매수량 평균</t>
    <phoneticPr fontId="2" type="noConversion"/>
  </si>
  <si>
    <t>예매수량 전체 평균</t>
    <phoneticPr fontId="2" type="noConversion"/>
  </si>
  <si>
    <t>&lt;&gt;퍼포먼스</t>
    <phoneticPr fontId="2" type="noConversion"/>
  </si>
  <si>
    <t>&gt;=2025-09-01</t>
    <phoneticPr fontId="2" type="noConversion"/>
  </si>
  <si>
    <t>퍼포먼스 개수</t>
  </si>
  <si>
    <t>로맨틱코미디 개수</t>
  </si>
  <si>
    <t>드라마 개수</t>
  </si>
  <si>
    <t>퍼포먼스 평균</t>
  </si>
  <si>
    <t>로맨틱코미디 평균</t>
  </si>
  <si>
    <t>드라마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</si>
</sst>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₩&quot;* #,##0_-;\-&quot;₩&quot;* #,##0_-;_-&quot;₩&quot;* &quot;-&quot;_-;_-@_-"/>
    <numFmt numFmtId="41" formatCode="_-* #,##0_-;\-* #,##0_-;_-* &quot;-&quot;_-;_-@_-"/>
    <numFmt numFmtId="177" formatCode="#,##0_ "/>
    <numFmt numFmtId="178" formatCode="0_);[Red]\(0\)"/>
    <numFmt numFmtId="179" formatCode="#,##0&quot;평&quot;"/>
    <numFmt numFmtId="180" formatCode="#,##0&quot;매&quot;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7" fontId="3" fillId="0" borderId="3" xfId="1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177" fontId="3" fillId="0" borderId="7" xfId="1" applyNumberFormat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4" fillId="0" borderId="0" xfId="1" applyNumberFormat="1" applyFont="1" applyBorder="1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7" xfId="1" applyNumberFormat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14" fontId="3" fillId="0" borderId="0" xfId="1" applyNumberFormat="1" applyFont="1" applyBorder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179" fontId="3" fillId="0" borderId="3" xfId="1" applyNumberFormat="1" applyFont="1" applyBorder="1" applyAlignment="1">
      <alignment horizontal="center" vertical="center"/>
    </xf>
    <xf numFmtId="179" fontId="3" fillId="0" borderId="1" xfId="1" applyNumberFormat="1" applyFont="1" applyBorder="1" applyAlignment="1">
      <alignment horizontal="center" vertical="center"/>
    </xf>
    <xf numFmtId="179" fontId="3" fillId="0" borderId="7" xfId="1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41" fontId="3" fillId="0" borderId="4" xfId="1" quotePrefix="1" applyFont="1" applyBorder="1" applyAlignment="1">
      <alignment horizontal="right" vertical="center"/>
    </xf>
    <xf numFmtId="41" fontId="3" fillId="0" borderId="6" xfId="1" quotePrefix="1" applyFont="1" applyBorder="1" applyAlignment="1">
      <alignment horizontal="right" vertical="center"/>
    </xf>
    <xf numFmtId="41" fontId="3" fillId="0" borderId="8" xfId="1" quotePrefix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179" fontId="3" fillId="0" borderId="11" xfId="1" applyNumberFormat="1" applyFont="1" applyBorder="1" applyAlignment="1">
      <alignment horizontal="center" vertical="center"/>
    </xf>
    <xf numFmtId="177" fontId="3" fillId="0" borderId="11" xfId="1" applyNumberFormat="1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14" fontId="3" fillId="0" borderId="11" xfId="1" applyNumberFormat="1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179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41" fontId="3" fillId="2" borderId="13" xfId="1" applyFont="1" applyFill="1" applyBorder="1" applyAlignment="1">
      <alignment horizontal="center" vertical="center" wrapText="1"/>
    </xf>
    <xf numFmtId="41" fontId="3" fillId="0" borderId="1" xfId="1" quotePrefix="1" applyFont="1" applyBorder="1" applyAlignment="1">
      <alignment horizontal="right" vertical="center"/>
    </xf>
    <xf numFmtId="41" fontId="3" fillId="2" borderId="7" xfId="1" applyFont="1" applyFill="1" applyBorder="1" applyAlignment="1">
      <alignment horizontal="center" vertical="center" wrapText="1"/>
    </xf>
    <xf numFmtId="177" fontId="5" fillId="0" borderId="3" xfId="2" applyNumberFormat="1" applyFont="1" applyBorder="1" applyAlignment="1">
      <alignment horizontal="right" vertical="center"/>
    </xf>
    <xf numFmtId="41" fontId="5" fillId="0" borderId="4" xfId="1" applyFont="1" applyBorder="1" applyAlignment="1">
      <alignment horizontal="right" vertical="center"/>
    </xf>
    <xf numFmtId="41" fontId="3" fillId="0" borderId="3" xfId="1" quotePrefix="1" applyFont="1" applyBorder="1" applyAlignment="1">
      <alignment horizontal="right" vertical="center"/>
    </xf>
    <xf numFmtId="41" fontId="3" fillId="0" borderId="7" xfId="1" quotePrefix="1" applyFont="1" applyBorder="1" applyAlignment="1">
      <alignment horizontal="right" vertical="center"/>
    </xf>
    <xf numFmtId="41" fontId="5" fillId="0" borderId="8" xfId="1" applyFont="1" applyBorder="1" applyAlignment="1">
      <alignment horizontal="right" vertical="center"/>
    </xf>
    <xf numFmtId="41" fontId="5" fillId="0" borderId="7" xfId="1" applyFont="1" applyBorder="1" applyAlignment="1">
      <alignment horizontal="right" vertical="center"/>
    </xf>
    <xf numFmtId="180" fontId="3" fillId="0" borderId="3" xfId="1" applyNumberFormat="1" applyFont="1" applyBorder="1" applyAlignment="1">
      <alignment horizontal="right" vertical="center"/>
    </xf>
    <xf numFmtId="180" fontId="3" fillId="0" borderId="1" xfId="1" applyNumberFormat="1" applyFont="1" applyBorder="1" applyAlignment="1">
      <alignment horizontal="right" vertical="center"/>
    </xf>
    <xf numFmtId="180" fontId="3" fillId="0" borderId="7" xfId="1" applyNumberFormat="1" applyFont="1" applyBorder="1" applyAlignment="1">
      <alignment horizontal="right" vertical="center"/>
    </xf>
    <xf numFmtId="180" fontId="3" fillId="0" borderId="11" xfId="1" applyNumberFormat="1" applyFont="1" applyBorder="1" applyAlignment="1">
      <alignment horizontal="right" vertical="center"/>
    </xf>
    <xf numFmtId="180" fontId="3" fillId="0" borderId="1" xfId="0" applyNumberFormat="1" applyFont="1" applyBorder="1">
      <alignment vertical="center"/>
    </xf>
    <xf numFmtId="180" fontId="3" fillId="0" borderId="0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쉼표 [0]" xfId="1" builtinId="6"/>
    <cellStyle name="통화 [0]" xfId="2" builtinId="7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로맨틱코미디 및 드라마 뮤지컬 예매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관람료(단위:원)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10-4BB0-8080-4FDCDC63F0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(제1작업!$C$6:$C$9,제1작업!$C$11:$C$12)</c:f>
              <c:strCache>
                <c:ptCount val="6"/>
                <c:pt idx="0">
                  <c:v>왓이프</c:v>
                </c:pt>
                <c:pt idx="1">
                  <c:v>인사이드 미</c:v>
                </c:pt>
                <c:pt idx="2">
                  <c:v>이매지너리</c:v>
                </c:pt>
                <c:pt idx="3">
                  <c:v>써니텐</c:v>
                </c:pt>
                <c:pt idx="4">
                  <c:v>개와 고양이의 시간</c:v>
                </c:pt>
                <c:pt idx="5">
                  <c:v>썸데이</c:v>
                </c:pt>
              </c:strCache>
            </c:strRef>
          </c:cat>
          <c:val>
            <c:numRef>
              <c:f>(제1작업!$G$6:$G$9,제1작업!$G$11:$G$12)</c:f>
              <c:numCache>
                <c:formatCode>_(* #,##0_);_(* \(#,##0\);_(* "-"_);_(@_)</c:formatCode>
                <c:ptCount val="6"/>
                <c:pt idx="0">
                  <c:v>25000</c:v>
                </c:pt>
                <c:pt idx="1">
                  <c:v>18800</c:v>
                </c:pt>
                <c:pt idx="2">
                  <c:v>33000</c:v>
                </c:pt>
                <c:pt idx="3">
                  <c:v>30000</c:v>
                </c:pt>
                <c:pt idx="4">
                  <c:v>34800</c:v>
                </c:pt>
                <c:pt idx="5">
                  <c:v>12800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10-4BB0-8080-4FDCDC63F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3787567"/>
        <c:axId val="33784655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예매수량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(제1작업!$C$6:$C$9,제1작업!$C$11:$C$12)</c:f>
              <c:strCache>
                <c:ptCount val="6"/>
                <c:pt idx="0">
                  <c:v>왓이프</c:v>
                </c:pt>
                <c:pt idx="1">
                  <c:v>인사이드 미</c:v>
                </c:pt>
                <c:pt idx="2">
                  <c:v>이매지너리</c:v>
                </c:pt>
                <c:pt idx="3">
                  <c:v>써니텐</c:v>
                </c:pt>
                <c:pt idx="4">
                  <c:v>개와 고양이의 시간</c:v>
                </c:pt>
                <c:pt idx="5">
                  <c:v>썸데이</c:v>
                </c:pt>
              </c:strCache>
            </c:strRef>
          </c:cat>
          <c:val>
            <c:numRef>
              <c:f>(제1작업!$H$6:$H$9,제1작업!$H$11:$H$12)</c:f>
              <c:numCache>
                <c:formatCode>#,##0"매"</c:formatCode>
                <c:ptCount val="6"/>
                <c:pt idx="0">
                  <c:v>521</c:v>
                </c:pt>
                <c:pt idx="1">
                  <c:v>647</c:v>
                </c:pt>
                <c:pt idx="2">
                  <c:v>598</c:v>
                </c:pt>
                <c:pt idx="3">
                  <c:v>705</c:v>
                </c:pt>
                <c:pt idx="4">
                  <c:v>1720</c:v>
                </c:pt>
                <c:pt idx="5">
                  <c:v>1954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10-4BB0-8080-4FDCDC63F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530751"/>
        <c:axId val="1116519103"/>
      </c:lineChart>
      <c:catAx>
        <c:axId val="33787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3784655"/>
        <c:crosses val="autoZero"/>
        <c:auto val="1"/>
        <c:lblAlgn val="ctr"/>
        <c:lblOffset val="100"/>
        <c:noMultiLvlLbl val="0"/>
      </c:catAx>
      <c:valAx>
        <c:axId val="3378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3787567"/>
        <c:crosses val="autoZero"/>
        <c:crossBetween val="between"/>
      </c:valAx>
      <c:valAx>
        <c:axId val="1116519103"/>
        <c:scaling>
          <c:orientation val="minMax"/>
        </c:scaling>
        <c:delete val="0"/>
        <c:axPos val="r"/>
        <c:numFmt formatCode="#,##0&quot;매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16530751"/>
        <c:crosses val="max"/>
        <c:crossBetween val="between"/>
        <c:majorUnit val="1000"/>
      </c:valAx>
      <c:catAx>
        <c:axId val="11165307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1651910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887EFE-60CF-4447-A3BB-909C70C0D1D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91581</xdr:rowOff>
    </xdr:from>
    <xdr:to>
      <xdr:col>6</xdr:col>
      <xdr:colOff>580571</xdr:colOff>
      <xdr:row>2</xdr:row>
      <xdr:rowOff>193181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21781908-A109-4147-87F2-3D3AA8C8DCD2}"/>
            </a:ext>
          </a:extLst>
        </xdr:cNvPr>
        <xdr:cNvSpPr/>
      </xdr:nvSpPr>
      <xdr:spPr>
        <a:xfrm>
          <a:off x="129540" y="91581"/>
          <a:ext cx="4901111" cy="66548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하반기 뮤지컬 예매 현황</a:t>
          </a:r>
        </a:p>
      </xdr:txBody>
    </xdr:sp>
    <xdr:clientData/>
  </xdr:twoCellAnchor>
  <xdr:twoCellAnchor>
    <xdr:from>
      <xdr:col>7</xdr:col>
      <xdr:colOff>0</xdr:colOff>
      <xdr:row>0</xdr:row>
      <xdr:rowOff>76199</xdr:rowOff>
    </xdr:from>
    <xdr:to>
      <xdr:col>10</xdr:col>
      <xdr:colOff>0</xdr:colOff>
      <xdr:row>2</xdr:row>
      <xdr:rowOff>208564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A7962A4B-2AC1-473C-A224-9492A98DA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33060" y="76199"/>
          <a:ext cx="2979420" cy="696245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593811D-6B15-4BA5-976D-B2E2FC42F15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0.46824</cdr:x>
      <cdr:y>0.1267</cdr:y>
    </cdr:from>
    <cdr:to>
      <cdr:x>0.62022</cdr:x>
      <cdr:y>0.21615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91B11D7D-C883-4CD5-A190-6160C55FBC7E}"/>
            </a:ext>
          </a:extLst>
        </cdr:cNvPr>
        <cdr:cNvSpPr/>
      </cdr:nvSpPr>
      <cdr:spPr>
        <a:xfrm xmlns:a="http://schemas.openxmlformats.org/drawingml/2006/main">
          <a:off x="4351283" y="769007"/>
          <a:ext cx="1412359" cy="542985"/>
        </a:xfrm>
        <a:prstGeom xmlns:a="http://schemas.openxmlformats.org/drawingml/2006/main" prst="wedgeRoundRectCallout">
          <a:avLst>
            <a:gd name="adj1" fmla="val 80996"/>
            <a:gd name="adj2" fmla="val -3398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관람료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374B3-1CFC-4693-A8A8-70852CE4D118}">
  <dimension ref="B1:J27"/>
  <sheetViews>
    <sheetView tabSelected="1" zoomScaleNormal="100" workbookViewId="0">
      <selection activeCell="J17" sqref="J17"/>
    </sheetView>
  </sheetViews>
  <sheetFormatPr defaultColWidth="9" defaultRowHeight="13.5" x14ac:dyDescent="0.3"/>
  <cols>
    <col min="1" max="1" width="1.75" style="8" customWidth="1"/>
    <col min="2" max="2" width="10.5" style="8" customWidth="1"/>
    <col min="3" max="3" width="18.25" style="8" customWidth="1"/>
    <col min="4" max="4" width="13.125" style="8" customWidth="1"/>
    <col min="5" max="5" width="11.5" style="8" customWidth="1"/>
    <col min="6" max="6" width="13.125" style="8" customWidth="1"/>
    <col min="7" max="10" width="11.25" style="8" customWidth="1"/>
    <col min="11" max="16384" width="9" style="8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32.1" customHeight="1" thickBot="1" x14ac:dyDescent="0.35">
      <c r="B4" s="30" t="s">
        <v>2</v>
      </c>
      <c r="C4" s="31" t="s">
        <v>3</v>
      </c>
      <c r="D4" s="32" t="s">
        <v>11</v>
      </c>
      <c r="E4" s="32" t="s">
        <v>15</v>
      </c>
      <c r="F4" s="32" t="s">
        <v>4</v>
      </c>
      <c r="G4" s="41" t="s">
        <v>7</v>
      </c>
      <c r="H4" s="32" t="s">
        <v>8</v>
      </c>
      <c r="I4" s="32" t="s">
        <v>9</v>
      </c>
      <c r="J4" s="33" t="s">
        <v>5</v>
      </c>
    </row>
    <row r="5" spans="2:10" ht="18" customHeight="1" x14ac:dyDescent="0.3">
      <c r="B5" s="34" t="s">
        <v>24</v>
      </c>
      <c r="C5" s="18" t="s">
        <v>23</v>
      </c>
      <c r="D5" s="4" t="s">
        <v>20</v>
      </c>
      <c r="E5" s="13">
        <v>90</v>
      </c>
      <c r="F5" s="10">
        <v>45918</v>
      </c>
      <c r="G5" s="13">
        <v>30000</v>
      </c>
      <c r="H5" s="50">
        <v>1057</v>
      </c>
      <c r="I5" s="46">
        <f t="shared" ref="I5:I12" si="0">RIGHT(B5,1)*1000</f>
        <v>3000</v>
      </c>
      <c r="J5" s="22">
        <f t="shared" ref="J5:J12" si="1">IF(_xlfn.RANK.EQ(H5,$H$5:$H$12)&lt;=3,_xlfn.RANK.EQ(H5,$H$5:$H$12),"")</f>
        <v>3</v>
      </c>
    </row>
    <row r="6" spans="2:10" ht="18" customHeight="1" x14ac:dyDescent="0.3">
      <c r="B6" s="2" t="s">
        <v>25</v>
      </c>
      <c r="C6" s="19" t="s">
        <v>16</v>
      </c>
      <c r="D6" s="5" t="s">
        <v>13</v>
      </c>
      <c r="E6" s="14">
        <v>90</v>
      </c>
      <c r="F6" s="11">
        <v>45809</v>
      </c>
      <c r="G6" s="14">
        <v>25000</v>
      </c>
      <c r="H6" s="51">
        <v>521</v>
      </c>
      <c r="I6" s="42">
        <f t="shared" si="0"/>
        <v>3000</v>
      </c>
      <c r="J6" s="23" t="str">
        <f t="shared" si="1"/>
        <v/>
      </c>
    </row>
    <row r="7" spans="2:10" ht="18" customHeight="1" x14ac:dyDescent="0.3">
      <c r="B7" s="2" t="s">
        <v>26</v>
      </c>
      <c r="C7" s="19" t="s">
        <v>14</v>
      </c>
      <c r="D7" s="5" t="s">
        <v>13</v>
      </c>
      <c r="E7" s="14">
        <v>110</v>
      </c>
      <c r="F7" s="11">
        <v>45940</v>
      </c>
      <c r="G7" s="14">
        <v>18800</v>
      </c>
      <c r="H7" s="51">
        <v>647</v>
      </c>
      <c r="I7" s="42">
        <f t="shared" si="0"/>
        <v>2000</v>
      </c>
      <c r="J7" s="23" t="str">
        <f t="shared" si="1"/>
        <v/>
      </c>
    </row>
    <row r="8" spans="2:10" ht="18" customHeight="1" x14ac:dyDescent="0.3">
      <c r="B8" s="2" t="s">
        <v>27</v>
      </c>
      <c r="C8" s="19" t="s">
        <v>10</v>
      </c>
      <c r="D8" s="5" t="s">
        <v>17</v>
      </c>
      <c r="E8" s="14">
        <v>95</v>
      </c>
      <c r="F8" s="11">
        <v>45895</v>
      </c>
      <c r="G8" s="14">
        <v>33000</v>
      </c>
      <c r="H8" s="51">
        <v>598</v>
      </c>
      <c r="I8" s="42">
        <f t="shared" si="0"/>
        <v>1000</v>
      </c>
      <c r="J8" s="23" t="str">
        <f t="shared" si="1"/>
        <v/>
      </c>
    </row>
    <row r="9" spans="2:10" ht="18" customHeight="1" x14ac:dyDescent="0.3">
      <c r="B9" s="2" t="s">
        <v>28</v>
      </c>
      <c r="C9" s="19" t="s">
        <v>12</v>
      </c>
      <c r="D9" s="5" t="s">
        <v>13</v>
      </c>
      <c r="E9" s="14">
        <v>100</v>
      </c>
      <c r="F9" s="11">
        <v>45908</v>
      </c>
      <c r="G9" s="14">
        <v>30000</v>
      </c>
      <c r="H9" s="51">
        <v>705</v>
      </c>
      <c r="I9" s="42">
        <f t="shared" si="0"/>
        <v>2000</v>
      </c>
      <c r="J9" s="23" t="str">
        <f t="shared" si="1"/>
        <v/>
      </c>
    </row>
    <row r="10" spans="2:10" ht="18" customHeight="1" x14ac:dyDescent="0.3">
      <c r="B10" s="2" t="s">
        <v>29</v>
      </c>
      <c r="C10" s="19" t="s">
        <v>21</v>
      </c>
      <c r="D10" s="5" t="s">
        <v>20</v>
      </c>
      <c r="E10" s="14">
        <v>80</v>
      </c>
      <c r="F10" s="11">
        <v>45960</v>
      </c>
      <c r="G10" s="14">
        <v>27000</v>
      </c>
      <c r="H10" s="51">
        <v>800</v>
      </c>
      <c r="I10" s="42">
        <f t="shared" si="0"/>
        <v>2000</v>
      </c>
      <c r="J10" s="23" t="str">
        <f t="shared" si="1"/>
        <v/>
      </c>
    </row>
    <row r="11" spans="2:10" ht="18" customHeight="1" x14ac:dyDescent="0.3">
      <c r="B11" s="2" t="s">
        <v>30</v>
      </c>
      <c r="C11" s="19" t="s">
        <v>19</v>
      </c>
      <c r="D11" s="5" t="s">
        <v>17</v>
      </c>
      <c r="E11" s="14">
        <v>95</v>
      </c>
      <c r="F11" s="11">
        <v>45927</v>
      </c>
      <c r="G11" s="14">
        <v>34800</v>
      </c>
      <c r="H11" s="51">
        <v>1720</v>
      </c>
      <c r="I11" s="42">
        <f t="shared" si="0"/>
        <v>2000</v>
      </c>
      <c r="J11" s="23">
        <f t="shared" si="1"/>
        <v>2</v>
      </c>
    </row>
    <row r="12" spans="2:10" ht="18" customHeight="1" thickBot="1" x14ac:dyDescent="0.35">
      <c r="B12" s="35" t="s">
        <v>31</v>
      </c>
      <c r="C12" s="20" t="s">
        <v>18</v>
      </c>
      <c r="D12" s="6" t="s">
        <v>17</v>
      </c>
      <c r="E12" s="15">
        <v>100</v>
      </c>
      <c r="F12" s="12">
        <v>45874</v>
      </c>
      <c r="G12" s="15">
        <v>12800</v>
      </c>
      <c r="H12" s="52">
        <v>1954</v>
      </c>
      <c r="I12" s="47">
        <f t="shared" si="0"/>
        <v>3000</v>
      </c>
      <c r="J12" s="24">
        <f t="shared" si="1"/>
        <v>1</v>
      </c>
    </row>
    <row r="13" spans="2:10" ht="18" customHeight="1" x14ac:dyDescent="0.3">
      <c r="B13" s="56" t="s">
        <v>32</v>
      </c>
      <c r="C13" s="57"/>
      <c r="D13" s="57"/>
      <c r="E13" s="44" t="str">
        <f>DCOUNTA(B4:H12,D4,D4:D5)&amp;"개"</f>
        <v>2개</v>
      </c>
      <c r="F13" s="58"/>
      <c r="G13" s="57" t="s">
        <v>6</v>
      </c>
      <c r="H13" s="57"/>
      <c r="I13" s="57"/>
      <c r="J13" s="45">
        <f>MIN(관람료)</f>
        <v>12800</v>
      </c>
    </row>
    <row r="14" spans="2:10" ht="27.75" thickBot="1" x14ac:dyDescent="0.35">
      <c r="B14" s="60" t="s">
        <v>33</v>
      </c>
      <c r="C14" s="61"/>
      <c r="D14" s="61"/>
      <c r="E14" s="49">
        <f>SUMIF(D5:D12,"드라마",H5:H12)/COUNTIF(D5:D12,"드라마")</f>
        <v>1424</v>
      </c>
      <c r="F14" s="59"/>
      <c r="G14" s="3" t="s">
        <v>3</v>
      </c>
      <c r="H14" s="36" t="s">
        <v>22</v>
      </c>
      <c r="I14" s="43" t="s">
        <v>7</v>
      </c>
      <c r="J14" s="48">
        <f>VLOOKUP(H14,C5:H12,5,0)</f>
        <v>30000</v>
      </c>
    </row>
    <row r="16" spans="2:10" x14ac:dyDescent="0.3">
      <c r="E16" s="37"/>
    </row>
    <row r="27" spans="7:7" x14ac:dyDescent="0.3">
      <c r="G27" s="21"/>
    </row>
  </sheetData>
  <sortState xmlns:xlrd2="http://schemas.microsoft.com/office/spreadsheetml/2017/richdata2" ref="A5:J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$E5&gt;=100</formula>
    </cfRule>
  </conditionalFormatting>
  <dataValidations count="1">
    <dataValidation type="list" allowBlank="1" showInputMessage="1" showErrorMessage="1" sqref="H14" xr:uid="{4C438493-A712-447E-BC63-36629174151C}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3B761-41D4-49CA-BB9D-A149F4E791D9}">
  <dimension ref="B1:H21"/>
  <sheetViews>
    <sheetView zoomScaleNormal="100" workbookViewId="0">
      <selection activeCell="K18" sqref="K18"/>
    </sheetView>
  </sheetViews>
  <sheetFormatPr defaultColWidth="8.75" defaultRowHeight="16.899999999999999" customHeight="1" x14ac:dyDescent="0.3"/>
  <cols>
    <col min="1" max="1" width="1.75" style="1" customWidth="1"/>
    <col min="2" max="2" width="10.5" style="1" customWidth="1"/>
    <col min="3" max="3" width="18.25" style="1" customWidth="1"/>
    <col min="4" max="4" width="13.125" style="1" customWidth="1"/>
    <col min="5" max="5" width="11.5" style="1" customWidth="1"/>
    <col min="6" max="6" width="13.125" style="1" customWidth="1"/>
    <col min="7" max="8" width="11.25" style="1" customWidth="1"/>
    <col min="9" max="16384" width="8.75" style="1"/>
  </cols>
  <sheetData>
    <row r="1" spans="2:8" ht="16.899999999999999" customHeight="1" thickBot="1" x14ac:dyDescent="0.35"/>
    <row r="2" spans="2:8" ht="27.75" thickBot="1" x14ac:dyDescent="0.35">
      <c r="B2" s="30" t="s">
        <v>2</v>
      </c>
      <c r="C2" s="31" t="s">
        <v>3</v>
      </c>
      <c r="D2" s="32" t="s">
        <v>11</v>
      </c>
      <c r="E2" s="32" t="s">
        <v>15</v>
      </c>
      <c r="F2" s="32" t="s">
        <v>4</v>
      </c>
      <c r="G2" s="41" t="s">
        <v>7</v>
      </c>
      <c r="H2" s="32" t="s">
        <v>8</v>
      </c>
    </row>
    <row r="3" spans="2:8" ht="16.899999999999999" customHeight="1" x14ac:dyDescent="0.3">
      <c r="B3" s="34" t="s">
        <v>24</v>
      </c>
      <c r="C3" s="18" t="s">
        <v>23</v>
      </c>
      <c r="D3" s="4" t="s">
        <v>20</v>
      </c>
      <c r="E3" s="13">
        <v>90</v>
      </c>
      <c r="F3" s="10">
        <v>45918</v>
      </c>
      <c r="G3" s="13">
        <v>30000</v>
      </c>
      <c r="H3" s="50">
        <v>1135.0000000000016</v>
      </c>
    </row>
    <row r="4" spans="2:8" ht="16.899999999999999" customHeight="1" x14ac:dyDescent="0.3">
      <c r="B4" s="2" t="s">
        <v>25</v>
      </c>
      <c r="C4" s="19" t="s">
        <v>16</v>
      </c>
      <c r="D4" s="5" t="s">
        <v>13</v>
      </c>
      <c r="E4" s="14">
        <v>90</v>
      </c>
      <c r="F4" s="11">
        <v>45809</v>
      </c>
      <c r="G4" s="14">
        <v>25000</v>
      </c>
      <c r="H4" s="51">
        <v>521</v>
      </c>
    </row>
    <row r="5" spans="2:8" ht="16.899999999999999" customHeight="1" x14ac:dyDescent="0.3">
      <c r="B5" s="2" t="s">
        <v>26</v>
      </c>
      <c r="C5" s="19" t="s">
        <v>14</v>
      </c>
      <c r="D5" s="5" t="s">
        <v>13</v>
      </c>
      <c r="E5" s="14">
        <v>110</v>
      </c>
      <c r="F5" s="11">
        <v>45940</v>
      </c>
      <c r="G5" s="14">
        <v>18800</v>
      </c>
      <c r="H5" s="51">
        <v>647</v>
      </c>
    </row>
    <row r="6" spans="2:8" ht="16.899999999999999" customHeight="1" x14ac:dyDescent="0.3">
      <c r="B6" s="2" t="s">
        <v>27</v>
      </c>
      <c r="C6" s="19" t="s">
        <v>10</v>
      </c>
      <c r="D6" s="5" t="s">
        <v>17</v>
      </c>
      <c r="E6" s="14">
        <v>95</v>
      </c>
      <c r="F6" s="11">
        <v>45895</v>
      </c>
      <c r="G6" s="14">
        <v>33000</v>
      </c>
      <c r="H6" s="51">
        <v>598</v>
      </c>
    </row>
    <row r="7" spans="2:8" ht="16.899999999999999" customHeight="1" x14ac:dyDescent="0.3">
      <c r="B7" s="2" t="s">
        <v>28</v>
      </c>
      <c r="C7" s="19" t="s">
        <v>12</v>
      </c>
      <c r="D7" s="5" t="s">
        <v>13</v>
      </c>
      <c r="E7" s="14">
        <v>100</v>
      </c>
      <c r="F7" s="11">
        <v>45908</v>
      </c>
      <c r="G7" s="14">
        <v>30000</v>
      </c>
      <c r="H7" s="51">
        <v>705</v>
      </c>
    </row>
    <row r="8" spans="2:8" ht="16.899999999999999" customHeight="1" x14ac:dyDescent="0.3">
      <c r="B8" s="2" t="s">
        <v>29</v>
      </c>
      <c r="C8" s="19" t="s">
        <v>21</v>
      </c>
      <c r="D8" s="5" t="s">
        <v>20</v>
      </c>
      <c r="E8" s="14">
        <v>80</v>
      </c>
      <c r="F8" s="11">
        <v>45960</v>
      </c>
      <c r="G8" s="14">
        <v>27000</v>
      </c>
      <c r="H8" s="51">
        <v>800</v>
      </c>
    </row>
    <row r="9" spans="2:8" ht="16.899999999999999" customHeight="1" x14ac:dyDescent="0.3">
      <c r="B9" s="2" t="s">
        <v>30</v>
      </c>
      <c r="C9" s="19" t="s">
        <v>19</v>
      </c>
      <c r="D9" s="5" t="s">
        <v>17</v>
      </c>
      <c r="E9" s="14">
        <v>95</v>
      </c>
      <c r="F9" s="11">
        <v>45927</v>
      </c>
      <c r="G9" s="14">
        <v>34800</v>
      </c>
      <c r="H9" s="51">
        <v>1720</v>
      </c>
    </row>
    <row r="10" spans="2:8" ht="16.899999999999999" customHeight="1" x14ac:dyDescent="0.3">
      <c r="B10" s="25" t="s">
        <v>31</v>
      </c>
      <c r="C10" s="26" t="s">
        <v>18</v>
      </c>
      <c r="D10" s="27" t="s">
        <v>17</v>
      </c>
      <c r="E10" s="28">
        <v>100</v>
      </c>
      <c r="F10" s="29">
        <v>45874</v>
      </c>
      <c r="G10" s="28">
        <v>12800</v>
      </c>
      <c r="H10" s="53">
        <v>1954</v>
      </c>
    </row>
    <row r="11" spans="2:8" ht="16.899999999999999" customHeight="1" x14ac:dyDescent="0.3">
      <c r="B11" s="62" t="s">
        <v>34</v>
      </c>
      <c r="C11" s="62"/>
      <c r="D11" s="62"/>
      <c r="E11" s="62"/>
      <c r="F11" s="62"/>
      <c r="G11" s="62"/>
      <c r="H11" s="54">
        <f>AVERAGE(H3:H10)</f>
        <v>1010.0000000000002</v>
      </c>
    </row>
    <row r="13" spans="2:8" ht="16.899999999999999" customHeight="1" thickBot="1" x14ac:dyDescent="0.35"/>
    <row r="14" spans="2:8" ht="16.899999999999999" customHeight="1" thickBot="1" x14ac:dyDescent="0.35">
      <c r="B14" s="32" t="s">
        <v>11</v>
      </c>
      <c r="C14" s="32" t="s">
        <v>4</v>
      </c>
    </row>
    <row r="15" spans="2:8" ht="16.899999999999999" customHeight="1" x14ac:dyDescent="0.3">
      <c r="B15" s="1" t="s">
        <v>35</v>
      </c>
      <c r="C15" s="1" t="s">
        <v>36</v>
      </c>
    </row>
    <row r="17" spans="2:5" ht="16.899999999999999" customHeight="1" thickBot="1" x14ac:dyDescent="0.35"/>
    <row r="18" spans="2:5" ht="27.75" thickBot="1" x14ac:dyDescent="0.35">
      <c r="B18" s="30" t="s">
        <v>2</v>
      </c>
      <c r="C18" s="31" t="s">
        <v>3</v>
      </c>
      <c r="D18" s="41" t="s">
        <v>7</v>
      </c>
      <c r="E18" s="32" t="s">
        <v>8</v>
      </c>
    </row>
    <row r="19" spans="2:5" ht="16.899999999999999" customHeight="1" x14ac:dyDescent="0.3">
      <c r="B19" s="2" t="s">
        <v>26</v>
      </c>
      <c r="C19" s="19" t="s">
        <v>14</v>
      </c>
      <c r="D19" s="14">
        <v>18800</v>
      </c>
      <c r="E19" s="51">
        <v>647</v>
      </c>
    </row>
    <row r="20" spans="2:5" ht="16.899999999999999" customHeight="1" x14ac:dyDescent="0.3">
      <c r="B20" s="2" t="s">
        <v>28</v>
      </c>
      <c r="C20" s="19" t="s">
        <v>12</v>
      </c>
      <c r="D20" s="14">
        <v>30000</v>
      </c>
      <c r="E20" s="51">
        <v>705</v>
      </c>
    </row>
    <row r="21" spans="2:5" ht="16.899999999999999" customHeight="1" x14ac:dyDescent="0.3">
      <c r="B21" s="2" t="s">
        <v>30</v>
      </c>
      <c r="C21" s="19" t="s">
        <v>19</v>
      </c>
      <c r="D21" s="14">
        <v>34800</v>
      </c>
      <c r="E21" s="51">
        <v>1720</v>
      </c>
    </row>
  </sheetData>
  <mergeCells count="1">
    <mergeCell ref="B11:G11"/>
  </mergeCells>
  <phoneticPr fontId="2" type="noConversion"/>
  <conditionalFormatting sqref="B3:H10">
    <cfRule type="expression" dxfId="1" priority="1">
      <formula>$E3&gt;=100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FD330-B227-4F66-AB3F-46B700EB9442}">
  <sheetPr>
    <outlinePr showOutlineSymbols="0"/>
  </sheetPr>
  <dimension ref="B1:H18"/>
  <sheetViews>
    <sheetView showOutlineSymbols="0" zoomScaleNormal="100" workbookViewId="0">
      <selection activeCell="E20" sqref="E20"/>
    </sheetView>
  </sheetViews>
  <sheetFormatPr defaultColWidth="8.75" defaultRowHeight="16.899999999999999" customHeight="1" outlineLevelRow="3" x14ac:dyDescent="0.3"/>
  <cols>
    <col min="1" max="1" width="1.75" style="1" customWidth="1"/>
    <col min="2" max="2" width="10.5" style="1" customWidth="1"/>
    <col min="3" max="3" width="18.25" style="1" customWidth="1"/>
    <col min="4" max="4" width="17.875" style="1" bestFit="1" customWidth="1"/>
    <col min="5" max="5" width="11.5" style="1" customWidth="1"/>
    <col min="6" max="6" width="13.125" style="1" customWidth="1"/>
    <col min="7" max="8" width="11.25" style="1" customWidth="1"/>
    <col min="9" max="16384" width="8.75" style="1"/>
  </cols>
  <sheetData>
    <row r="1" spans="2:8" ht="16.899999999999999" customHeight="1" thickBot="1" x14ac:dyDescent="0.35"/>
    <row r="2" spans="2:8" ht="27.75" thickBot="1" x14ac:dyDescent="0.35">
      <c r="B2" s="30" t="s">
        <v>2</v>
      </c>
      <c r="C2" s="31" t="s">
        <v>3</v>
      </c>
      <c r="D2" s="32" t="s">
        <v>11</v>
      </c>
      <c r="E2" s="32" t="s">
        <v>15</v>
      </c>
      <c r="F2" s="32" t="s">
        <v>4</v>
      </c>
      <c r="G2" s="41" t="s">
        <v>7</v>
      </c>
      <c r="H2" s="32" t="s">
        <v>8</v>
      </c>
    </row>
    <row r="3" spans="2:8" ht="16.899999999999999" customHeight="1" outlineLevel="3" x14ac:dyDescent="0.3">
      <c r="B3" s="34" t="s">
        <v>24</v>
      </c>
      <c r="C3" s="18" t="s">
        <v>23</v>
      </c>
      <c r="D3" s="4" t="s">
        <v>20</v>
      </c>
      <c r="E3" s="13">
        <v>90</v>
      </c>
      <c r="F3" s="10">
        <v>45918</v>
      </c>
      <c r="G3" s="13">
        <v>30000</v>
      </c>
      <c r="H3" s="50">
        <v>1057</v>
      </c>
    </row>
    <row r="4" spans="2:8" ht="16.899999999999999" customHeight="1" outlineLevel="3" x14ac:dyDescent="0.3">
      <c r="B4" s="2" t="s">
        <v>29</v>
      </c>
      <c r="C4" s="19" t="s">
        <v>21</v>
      </c>
      <c r="D4" s="5" t="s">
        <v>20</v>
      </c>
      <c r="E4" s="14">
        <v>80</v>
      </c>
      <c r="F4" s="11">
        <v>45960</v>
      </c>
      <c r="G4" s="14">
        <v>27000</v>
      </c>
      <c r="H4" s="51">
        <v>800</v>
      </c>
    </row>
    <row r="5" spans="2:8" ht="16.899999999999999" customHeight="1" outlineLevel="2" x14ac:dyDescent="0.3">
      <c r="B5" s="2"/>
      <c r="C5" s="19"/>
      <c r="D5" s="7" t="s">
        <v>40</v>
      </c>
      <c r="E5" s="14"/>
      <c r="F5" s="11"/>
      <c r="G5" s="14"/>
      <c r="H5" s="51">
        <f>SUBTOTAL(1,H3:H4)</f>
        <v>928.5</v>
      </c>
    </row>
    <row r="6" spans="2:8" ht="16.899999999999999" customHeight="1" outlineLevel="1" x14ac:dyDescent="0.3">
      <c r="B6" s="2"/>
      <c r="C6" s="38">
        <f>SUBTOTAL(3,C3:C4)</f>
        <v>2</v>
      </c>
      <c r="D6" s="7" t="s">
        <v>37</v>
      </c>
      <c r="E6" s="14"/>
      <c r="F6" s="11"/>
      <c r="G6" s="14"/>
      <c r="H6" s="51"/>
    </row>
    <row r="7" spans="2:8" ht="16.899999999999999" customHeight="1" outlineLevel="3" x14ac:dyDescent="0.3">
      <c r="B7" s="2" t="s">
        <v>25</v>
      </c>
      <c r="C7" s="19" t="s">
        <v>16</v>
      </c>
      <c r="D7" s="5" t="s">
        <v>13</v>
      </c>
      <c r="E7" s="14">
        <v>90</v>
      </c>
      <c r="F7" s="11">
        <v>45809</v>
      </c>
      <c r="G7" s="14">
        <v>25000</v>
      </c>
      <c r="H7" s="51">
        <v>521</v>
      </c>
    </row>
    <row r="8" spans="2:8" ht="16.899999999999999" customHeight="1" outlineLevel="3" x14ac:dyDescent="0.3">
      <c r="B8" s="2" t="s">
        <v>26</v>
      </c>
      <c r="C8" s="19" t="s">
        <v>14</v>
      </c>
      <c r="D8" s="5" t="s">
        <v>13</v>
      </c>
      <c r="E8" s="14">
        <v>110</v>
      </c>
      <c r="F8" s="11">
        <v>45940</v>
      </c>
      <c r="G8" s="14">
        <v>18800</v>
      </c>
      <c r="H8" s="51">
        <v>647</v>
      </c>
    </row>
    <row r="9" spans="2:8" ht="16.899999999999999" customHeight="1" outlineLevel="3" x14ac:dyDescent="0.3">
      <c r="B9" s="2" t="s">
        <v>28</v>
      </c>
      <c r="C9" s="19" t="s">
        <v>12</v>
      </c>
      <c r="D9" s="5" t="s">
        <v>13</v>
      </c>
      <c r="E9" s="14">
        <v>100</v>
      </c>
      <c r="F9" s="11">
        <v>45908</v>
      </c>
      <c r="G9" s="14">
        <v>30000</v>
      </c>
      <c r="H9" s="51">
        <v>705</v>
      </c>
    </row>
    <row r="10" spans="2:8" ht="16.899999999999999" customHeight="1" outlineLevel="2" x14ac:dyDescent="0.3">
      <c r="B10" s="2"/>
      <c r="C10" s="19"/>
      <c r="D10" s="7" t="s">
        <v>41</v>
      </c>
      <c r="E10" s="14"/>
      <c r="F10" s="11"/>
      <c r="G10" s="14"/>
      <c r="H10" s="51">
        <f>SUBTOTAL(1,H7:H9)</f>
        <v>624.33333333333337</v>
      </c>
    </row>
    <row r="11" spans="2:8" ht="16.899999999999999" customHeight="1" outlineLevel="1" x14ac:dyDescent="0.3">
      <c r="B11" s="2"/>
      <c r="C11" s="38">
        <f>SUBTOTAL(3,C7:C9)</f>
        <v>3</v>
      </c>
      <c r="D11" s="7" t="s">
        <v>38</v>
      </c>
      <c r="E11" s="14"/>
      <c r="F11" s="11"/>
      <c r="G11" s="14"/>
      <c r="H11" s="51"/>
    </row>
    <row r="12" spans="2:8" ht="16.899999999999999" customHeight="1" outlineLevel="3" x14ac:dyDescent="0.3">
      <c r="B12" s="2" t="s">
        <v>27</v>
      </c>
      <c r="C12" s="19" t="s">
        <v>10</v>
      </c>
      <c r="D12" s="5" t="s">
        <v>17</v>
      </c>
      <c r="E12" s="14">
        <v>95</v>
      </c>
      <c r="F12" s="11">
        <v>45895</v>
      </c>
      <c r="G12" s="14">
        <v>33000</v>
      </c>
      <c r="H12" s="51">
        <v>598</v>
      </c>
    </row>
    <row r="13" spans="2:8" ht="16.899999999999999" customHeight="1" outlineLevel="3" x14ac:dyDescent="0.3">
      <c r="B13" s="2" t="s">
        <v>30</v>
      </c>
      <c r="C13" s="19" t="s">
        <v>19</v>
      </c>
      <c r="D13" s="5" t="s">
        <v>17</v>
      </c>
      <c r="E13" s="14">
        <v>95</v>
      </c>
      <c r="F13" s="11">
        <v>45927</v>
      </c>
      <c r="G13" s="14">
        <v>34800</v>
      </c>
      <c r="H13" s="51">
        <v>1720</v>
      </c>
    </row>
    <row r="14" spans="2:8" ht="16.899999999999999" customHeight="1" outlineLevel="3" thickBot="1" x14ac:dyDescent="0.35">
      <c r="B14" s="35" t="s">
        <v>31</v>
      </c>
      <c r="C14" s="20" t="s">
        <v>18</v>
      </c>
      <c r="D14" s="6" t="s">
        <v>17</v>
      </c>
      <c r="E14" s="15">
        <v>100</v>
      </c>
      <c r="F14" s="12">
        <v>45874</v>
      </c>
      <c r="G14" s="15">
        <v>12800</v>
      </c>
      <c r="H14" s="52">
        <v>1954</v>
      </c>
    </row>
    <row r="15" spans="2:8" ht="16.899999999999999" customHeight="1" outlineLevel="2" x14ac:dyDescent="0.3">
      <c r="B15" s="8"/>
      <c r="C15" s="39"/>
      <c r="D15" s="9" t="s">
        <v>42</v>
      </c>
      <c r="E15" s="17"/>
      <c r="F15" s="16"/>
      <c r="G15" s="17"/>
      <c r="H15" s="55">
        <f>SUBTOTAL(1,H12:H14)</f>
        <v>1424</v>
      </c>
    </row>
    <row r="16" spans="2:8" ht="16.899999999999999" customHeight="1" outlineLevel="1" x14ac:dyDescent="0.3">
      <c r="B16" s="8"/>
      <c r="C16" s="40">
        <f>SUBTOTAL(3,C12:C14)</f>
        <v>3</v>
      </c>
      <c r="D16" s="9" t="s">
        <v>39</v>
      </c>
      <c r="E16" s="17"/>
      <c r="F16" s="16"/>
      <c r="G16" s="17"/>
      <c r="H16" s="55"/>
    </row>
    <row r="17" spans="2:8" ht="16.899999999999999" customHeight="1" x14ac:dyDescent="0.3">
      <c r="B17" s="8"/>
      <c r="C17" s="40"/>
      <c r="D17" s="9" t="s">
        <v>1</v>
      </c>
      <c r="E17" s="17"/>
      <c r="F17" s="16"/>
      <c r="G17" s="17"/>
      <c r="H17" s="55">
        <f>SUBTOTAL(1,H3:H14)</f>
        <v>1000.25</v>
      </c>
    </row>
    <row r="18" spans="2:8" ht="16.899999999999999" customHeight="1" x14ac:dyDescent="0.3">
      <c r="B18" s="8"/>
      <c r="C18" s="40">
        <f>SUBTOTAL(3,C3:C14)</f>
        <v>8</v>
      </c>
      <c r="D18" s="9" t="s">
        <v>0</v>
      </c>
      <c r="E18" s="17"/>
      <c r="F18" s="16"/>
      <c r="G18" s="17"/>
      <c r="H18" s="55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$E3&gt;=100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관람료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2025-07-14T02:16:02Z</dcterms:modified>
</cp:coreProperties>
</file>